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cuments\HR\"/>
    </mc:Choice>
  </mc:AlternateContent>
  <xr:revisionPtr revIDLastSave="0" documentId="13_ncr:1_{9373BB86-858C-48E8-99F2-C61A88F6D7F3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Vacation Entitlement Schedule" sheetId="1" r:id="rId1"/>
  </sheets>
  <definedNames>
    <definedName name="_xlnm.Print_Area" localSheetId="0">'Vacation Entitlement Schedule'!$A$1:$H$22</definedName>
    <definedName name="Vacn_Table">'Vacation Entitlement Schedule'!$J$4:$K$14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" i="1" l="1"/>
  <c r="K5" i="1"/>
  <c r="K6" i="1"/>
  <c r="K7" i="1"/>
  <c r="B9" i="1"/>
  <c r="C9" i="1" s="1"/>
  <c r="K8" i="1"/>
  <c r="K9" i="1"/>
  <c r="K10" i="1"/>
  <c r="K11" i="1"/>
  <c r="K12" i="1"/>
  <c r="K13" i="1"/>
  <c r="K14" i="1"/>
  <c r="D21" i="1"/>
  <c r="E9" i="1" l="1"/>
  <c r="B10" i="1"/>
  <c r="C10" i="1" l="1"/>
  <c r="E10" i="1" s="1"/>
  <c r="B11" i="1"/>
  <c r="C11" i="1" l="1"/>
  <c r="E11" i="1" s="1"/>
  <c r="B12" i="1"/>
  <c r="B13" i="1" l="1"/>
  <c r="C12" i="1"/>
  <c r="E12" i="1" s="1"/>
  <c r="B14" i="1" l="1"/>
  <c r="C13" i="1"/>
  <c r="E13" i="1" s="1"/>
  <c r="C14" i="1" l="1"/>
  <c r="E14" i="1" s="1"/>
  <c r="B15" i="1"/>
  <c r="B16" i="1" l="1"/>
  <c r="C15" i="1"/>
  <c r="E15" i="1" s="1"/>
  <c r="B17" i="1" l="1"/>
  <c r="C16" i="1"/>
  <c r="E16" i="1" s="1"/>
  <c r="B18" i="1" l="1"/>
  <c r="C17" i="1"/>
  <c r="E17" i="1" s="1"/>
  <c r="C18" i="1" l="1"/>
  <c r="E18" i="1" s="1"/>
  <c r="B19" i="1"/>
  <c r="C19" i="1" l="1"/>
  <c r="E19" i="1" s="1"/>
  <c r="B20" i="1"/>
  <c r="C20" i="1" s="1"/>
  <c r="E20" i="1" l="1"/>
  <c r="C21" i="1"/>
  <c r="E21" i="1" s="1"/>
</calcChain>
</file>

<file path=xl/sharedStrings.xml><?xml version="1.0" encoding="utf-8"?>
<sst xmlns="http://schemas.openxmlformats.org/spreadsheetml/2006/main" count="49" uniqueCount="48">
  <si>
    <t>Employee Name:</t>
  </si>
  <si>
    <t>Month of Service</t>
  </si>
  <si>
    <t>Vacation entitlement earned at completion of month</t>
  </si>
  <si>
    <t>Month 1 through Month 12</t>
  </si>
  <si>
    <t>Month</t>
  </si>
  <si>
    <t>Vacation Days</t>
  </si>
  <si>
    <t>Month 13 through Month 60</t>
  </si>
  <si>
    <t>Name</t>
  </si>
  <si>
    <t>Earned</t>
  </si>
  <si>
    <t>Taken</t>
  </si>
  <si>
    <t>Accrued</t>
  </si>
  <si>
    <t>Month 61 through Month 72</t>
  </si>
  <si>
    <t>July</t>
  </si>
  <si>
    <t>Month 73 through Month 84</t>
  </si>
  <si>
    <t>August</t>
  </si>
  <si>
    <t>Month 85 through Month 96</t>
  </si>
  <si>
    <t>September</t>
  </si>
  <si>
    <t>Month 97 through Month 120</t>
  </si>
  <si>
    <t>October</t>
  </si>
  <si>
    <t>Month 121 through Month 144</t>
  </si>
  <si>
    <t>November</t>
  </si>
  <si>
    <t>Month 145 through Month 180</t>
  </si>
  <si>
    <t>December</t>
  </si>
  <si>
    <t>Month 181 through Month 240</t>
  </si>
  <si>
    <t>January</t>
  </si>
  <si>
    <t>Month 241 through Month 300</t>
  </si>
  <si>
    <t>February</t>
  </si>
  <si>
    <t>Month 301 onward</t>
  </si>
  <si>
    <t>March</t>
  </si>
  <si>
    <t>April</t>
  </si>
  <si>
    <t>May</t>
  </si>
  <si>
    <t>June</t>
  </si>
  <si>
    <t>Vacation days carried over from December:</t>
  </si>
  <si>
    <t>of Service</t>
  </si>
  <si>
    <t>Date of Hire:</t>
  </si>
  <si>
    <t>Total</t>
  </si>
  <si>
    <t>Lookup Table</t>
  </si>
  <si>
    <t>Days</t>
  </si>
  <si>
    <t>University of St. Michael's College</t>
  </si>
  <si>
    <t>2. Enter Start of Vacation Year as January 1.</t>
  </si>
  <si>
    <t>FTE Status:¹</t>
  </si>
  <si>
    <r>
      <t>Start of Vacation Year:</t>
    </r>
    <r>
      <rPr>
        <sz val="10"/>
        <rFont val="Arial"/>
        <family val="2"/>
      </rPr>
      <t>²</t>
    </r>
  </si>
  <si>
    <t>Notes:</t>
  </si>
  <si>
    <t>1. FTE = Full Time Equivalent  FTE = 0.8 for 4 days / wk</t>
  </si>
  <si>
    <t>INPUT NAME</t>
  </si>
  <si>
    <t>The white cells above are to be filled in by management.</t>
  </si>
  <si>
    <t>Vacation Entitlement Schedule for USW and Non-Union Staff</t>
  </si>
  <si>
    <t>e.g. 01/01/2021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</si>
</sst>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0.000"/>
    <numFmt numFmtId="166" formatCode="_(* #,##0.000_);_(* \(#,##0.000\);_(* &quot;-&quot;???_);_(@_)"/>
    <numFmt numFmtId="167" formatCode="[$-1009]mmmm\ d\,\ yyyy;@"/>
  </numFmts>
  <fonts count="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55"/>
      </right>
      <top style="medium">
        <color indexed="64"/>
      </top>
      <bottom style="thin">
        <color indexed="22"/>
      </bottom>
      <diagonal/>
    </border>
    <border>
      <left/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/>
      <diagonal/>
    </border>
    <border>
      <left style="medium">
        <color indexed="64"/>
      </left>
      <right/>
      <top style="thin">
        <color indexed="55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/>
      <right/>
      <top style="thin">
        <color indexed="55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/>
      <right style="medium">
        <color indexed="64"/>
      </right>
      <top style="thin">
        <color indexed="55"/>
      </top>
      <bottom style="medium">
        <color indexed="64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double">
        <color indexed="22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double">
        <color indexed="22"/>
      </bottom>
      <diagonal/>
    </border>
    <border>
      <left/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55"/>
      </right>
      <top style="thin">
        <color indexed="22"/>
      </top>
      <bottom style="double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thin">
        <color indexed="22"/>
      </bottom>
      <diagonal/>
    </border>
    <border>
      <left style="thin">
        <color indexed="22"/>
      </left>
      <right/>
      <top style="medium">
        <color indexed="64"/>
      </top>
      <bottom style="thin">
        <color indexed="22"/>
      </bottom>
      <diagonal/>
    </border>
    <border>
      <left/>
      <right/>
      <top style="medium">
        <color indexed="64"/>
      </top>
      <bottom style="thin">
        <color indexed="22"/>
      </bottom>
      <diagonal/>
    </border>
    <border>
      <left/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22"/>
      </top>
      <bottom style="medium">
        <color indexed="64"/>
      </bottom>
      <diagonal/>
    </border>
    <border>
      <left/>
      <right/>
      <top style="thin">
        <color indexed="22"/>
      </top>
      <bottom style="medium">
        <color indexed="64"/>
      </bottom>
      <diagonal/>
    </border>
    <border>
      <left/>
      <right style="thin">
        <color indexed="22"/>
      </right>
      <top style="thin">
        <color indexed="22"/>
      </top>
      <bottom style="medium">
        <color indexed="6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75">
    <xf numFmtId="0" fontId="0" fillId="0" borderId="0" xfId="0"/>
    <xf numFmtId="0" fontId="1" fillId="0" borderId="3" xfId="0" applyFont="1" applyBorder="1" applyAlignment="1" applyProtection="1">
      <alignment horizontal="left" vertical="center"/>
    </xf>
    <xf numFmtId="0" fontId="0" fillId="0" borderId="1" xfId="0" applyBorder="1" applyProtection="1"/>
    <xf numFmtId="0" fontId="0" fillId="0" borderId="0" xfId="0" applyBorder="1" applyAlignment="1" applyProtection="1"/>
    <xf numFmtId="0" fontId="1" fillId="0" borderId="1" xfId="0" applyFont="1" applyBorder="1" applyAlignment="1" applyProtection="1"/>
    <xf numFmtId="0" fontId="0" fillId="0" borderId="1" xfId="0" applyBorder="1" applyAlignment="1" applyProtection="1"/>
    <xf numFmtId="0" fontId="0" fillId="0" borderId="0" xfId="0" applyBorder="1" applyProtection="1"/>
    <xf numFmtId="0" fontId="0" fillId="0" borderId="4" xfId="0" applyFill="1" applyBorder="1" applyAlignment="1" applyProtection="1">
      <alignment horizontal="center" vertical="center" wrapText="1"/>
    </xf>
    <xf numFmtId="165" fontId="0" fillId="0" borderId="5" xfId="0" applyNumberFormat="1" applyFill="1" applyBorder="1" applyAlignment="1" applyProtection="1">
      <alignment horizontal="center" vertical="center" wrapText="1"/>
    </xf>
    <xf numFmtId="0" fontId="1" fillId="0" borderId="1" xfId="0" applyFont="1" applyBorder="1" applyProtection="1"/>
    <xf numFmtId="0" fontId="0" fillId="0" borderId="6" xfId="0" applyFill="1" applyBorder="1" applyAlignment="1" applyProtection="1">
      <alignment horizontal="center" vertical="center" wrapText="1"/>
    </xf>
    <xf numFmtId="165" fontId="0" fillId="0" borderId="7" xfId="0" applyNumberFormat="1" applyFill="1" applyBorder="1" applyAlignment="1" applyProtection="1">
      <alignment horizontal="center" vertical="center"/>
    </xf>
    <xf numFmtId="0" fontId="1" fillId="0" borderId="3" xfId="0" applyFont="1" applyBorder="1" applyProtection="1"/>
    <xf numFmtId="0" fontId="0" fillId="0" borderId="0" xfId="0" applyBorder="1" applyAlignment="1" applyProtection="1">
      <alignment horizontal="center" wrapText="1"/>
    </xf>
    <xf numFmtId="0" fontId="1" fillId="0" borderId="3" xfId="0" applyFont="1" applyBorder="1" applyAlignment="1" applyProtection="1">
      <alignment horizontal="center" wrapText="1"/>
    </xf>
    <xf numFmtId="0" fontId="0" fillId="0" borderId="1" xfId="0" applyBorder="1" applyAlignment="1" applyProtection="1">
      <alignment horizontal="center" wrapText="1"/>
    </xf>
    <xf numFmtId="165" fontId="0" fillId="0" borderId="7" xfId="0" applyNumberFormat="1" applyFill="1" applyBorder="1" applyAlignment="1" applyProtection="1">
      <alignment horizontal="center" vertical="center" wrapText="1"/>
    </xf>
    <xf numFmtId="0" fontId="0" fillId="0" borderId="8" xfId="0" applyFill="1" applyBorder="1" applyAlignment="1" applyProtection="1">
      <alignment horizontal="center" vertical="center" wrapText="1"/>
    </xf>
    <xf numFmtId="165" fontId="1" fillId="0" borderId="9" xfId="0" applyNumberFormat="1" applyFont="1" applyBorder="1" applyAlignment="1" applyProtection="1">
      <alignment horizontal="center" vertical="center"/>
    </xf>
    <xf numFmtId="0" fontId="0" fillId="0" borderId="2" xfId="0" applyBorder="1" applyProtection="1"/>
    <xf numFmtId="166" fontId="0" fillId="0" borderId="9" xfId="0" applyNumberFormat="1" applyFill="1" applyBorder="1" applyAlignment="1" applyProtection="1">
      <alignment horizontal="center" vertical="center"/>
      <protection locked="0"/>
    </xf>
    <xf numFmtId="166" fontId="0" fillId="0" borderId="10" xfId="0" applyNumberFormat="1" applyFill="1" applyBorder="1" applyProtection="1">
      <protection locked="0"/>
    </xf>
    <xf numFmtId="166" fontId="0" fillId="0" borderId="1" xfId="0" applyNumberFormat="1" applyFill="1" applyBorder="1" applyProtection="1">
      <protection locked="0"/>
    </xf>
    <xf numFmtId="166" fontId="0" fillId="0" borderId="11" xfId="0" applyNumberFormat="1" applyFill="1" applyBorder="1" applyProtection="1">
      <protection locked="0"/>
    </xf>
    <xf numFmtId="0" fontId="0" fillId="0" borderId="0" xfId="0" applyBorder="1" applyAlignment="1" applyProtection="1">
      <alignment horizontal="left"/>
    </xf>
    <xf numFmtId="165" fontId="0" fillId="0" borderId="1" xfId="0" applyNumberFormat="1" applyBorder="1" applyProtection="1"/>
    <xf numFmtId="0" fontId="0" fillId="0" borderId="1" xfId="0" applyBorder="1" applyAlignment="1" applyProtection="1">
      <alignment horizontal="center"/>
    </xf>
    <xf numFmtId="0" fontId="0" fillId="2" borderId="12" xfId="0" applyFill="1" applyBorder="1" applyAlignment="1" applyProtection="1">
      <alignment horizontal="centerContinuous"/>
    </xf>
    <xf numFmtId="0" fontId="0" fillId="2" borderId="13" xfId="0" applyFill="1" applyBorder="1" applyAlignment="1" applyProtection="1">
      <alignment horizontal="centerContinuous"/>
    </xf>
    <xf numFmtId="0" fontId="0" fillId="2" borderId="14" xfId="0" applyFill="1" applyBorder="1" applyAlignment="1" applyProtection="1">
      <alignment horizontal="centerContinuous"/>
    </xf>
    <xf numFmtId="0" fontId="0" fillId="2" borderId="20" xfId="0" applyFill="1" applyBorder="1" applyAlignment="1" applyProtection="1">
      <alignment horizontal="centerContinuous"/>
    </xf>
    <xf numFmtId="0" fontId="0" fillId="2" borderId="21" xfId="0" applyFill="1" applyBorder="1" applyAlignment="1" applyProtection="1">
      <alignment horizontal="centerContinuous"/>
    </xf>
    <xf numFmtId="0" fontId="0" fillId="2" borderId="29" xfId="0" applyFill="1" applyBorder="1" applyAlignment="1" applyProtection="1">
      <alignment horizontal="center" vertical="top"/>
    </xf>
    <xf numFmtId="0" fontId="0" fillId="2" borderId="28" xfId="0" applyFill="1" applyBorder="1" applyAlignment="1" applyProtection="1">
      <alignment horizontal="center" vertical="top"/>
    </xf>
    <xf numFmtId="0" fontId="0" fillId="2" borderId="25" xfId="0" applyFill="1" applyBorder="1" applyAlignment="1" applyProtection="1">
      <alignment horizontal="center"/>
    </xf>
    <xf numFmtId="0" fontId="0" fillId="2" borderId="26" xfId="0" applyFill="1" applyBorder="1" applyAlignment="1" applyProtection="1">
      <alignment horizontal="center"/>
    </xf>
    <xf numFmtId="0" fontId="0" fillId="2" borderId="27" xfId="0" applyFill="1" applyBorder="1" applyAlignment="1" applyProtection="1">
      <alignment horizontal="center"/>
    </xf>
    <xf numFmtId="0" fontId="0" fillId="2" borderId="4" xfId="0" applyFill="1" applyBorder="1" applyProtection="1"/>
    <xf numFmtId="37" fontId="0" fillId="2" borderId="15" xfId="0" applyNumberFormat="1" applyFill="1" applyBorder="1" applyProtection="1"/>
    <xf numFmtId="166" fontId="0" fillId="2" borderId="3" xfId="0" applyNumberFormat="1" applyFill="1" applyBorder="1" applyProtection="1"/>
    <xf numFmtId="0" fontId="0" fillId="2" borderId="6" xfId="0" applyFill="1" applyBorder="1" applyProtection="1"/>
    <xf numFmtId="0" fontId="0" fillId="2" borderId="16" xfId="0" applyFill="1" applyBorder="1" applyProtection="1"/>
    <xf numFmtId="0" fontId="0" fillId="2" borderId="17" xfId="0" applyFill="1" applyBorder="1" applyProtection="1"/>
    <xf numFmtId="0" fontId="0" fillId="2" borderId="18" xfId="0" applyFill="1" applyBorder="1" applyProtection="1"/>
    <xf numFmtId="166" fontId="0" fillId="2" borderId="19" xfId="0" applyNumberFormat="1" applyFill="1" applyBorder="1" applyProtection="1"/>
    <xf numFmtId="166" fontId="0" fillId="2" borderId="5" xfId="0" applyNumberFormat="1" applyFill="1" applyBorder="1" applyProtection="1"/>
    <xf numFmtId="166" fontId="0" fillId="2" borderId="7" xfId="0" applyNumberFormat="1" applyFill="1" applyBorder="1" applyProtection="1"/>
    <xf numFmtId="166" fontId="0" fillId="2" borderId="22" xfId="0" applyNumberFormat="1" applyFill="1" applyBorder="1" applyProtection="1"/>
    <xf numFmtId="166" fontId="0" fillId="2" borderId="18" xfId="0" applyNumberFormat="1" applyFill="1" applyBorder="1" applyProtection="1"/>
    <xf numFmtId="0" fontId="0" fillId="3" borderId="23" xfId="0" applyFill="1" applyBorder="1" applyAlignment="1" applyProtection="1">
      <alignment horizontal="center" vertical="center"/>
    </xf>
    <xf numFmtId="0" fontId="0" fillId="3" borderId="24" xfId="0" applyFill="1" applyBorder="1" applyAlignment="1" applyProtection="1">
      <alignment horizontal="center" wrapText="1"/>
    </xf>
    <xf numFmtId="0" fontId="2" fillId="0" borderId="1" xfId="0" applyFont="1" applyBorder="1" applyAlignment="1" applyProtection="1">
      <alignment horizontal="left" indent="1"/>
    </xf>
    <xf numFmtId="0" fontId="0" fillId="0" borderId="1" xfId="0" applyBorder="1" applyAlignment="1" applyProtection="1">
      <alignment horizontal="left" indent="1"/>
    </xf>
    <xf numFmtId="0" fontId="3" fillId="0" borderId="1" xfId="0" applyFont="1" applyBorder="1" applyAlignment="1" applyProtection="1">
      <alignment horizontal="left" indent="1"/>
    </xf>
    <xf numFmtId="0" fontId="0" fillId="2" borderId="30" xfId="0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164" fontId="3" fillId="0" borderId="32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33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2" borderId="36" xfId="0" applyFill="1" applyBorder="1" applyAlignment="1" applyProtection="1">
      <alignment vertical="center" wrapText="1"/>
    </xf>
    <xf numFmtId="0" fontId="0" fillId="2" borderId="37" xfId="0" applyFill="1" applyBorder="1" applyAlignment="1" applyProtection="1">
      <alignment wrapText="1"/>
    </xf>
    <xf numFmtId="0" fontId="0" fillId="2" borderId="38" xfId="0" applyFill="1" applyBorder="1" applyAlignment="1" applyProtection="1">
      <alignment wrapText="1"/>
    </xf>
    <xf numFmtId="0" fontId="2" fillId="0" borderId="35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167" fontId="3" fillId="0" borderId="39" xfId="0" quotePrefix="1" applyNumberFormat="1" applyFont="1" applyFill="1" applyBorder="1" applyAlignment="1" applyProtection="1">
      <alignment horizontal="center" vertical="center" wrapText="1"/>
      <protection locked="0"/>
    </xf>
    <xf numFmtId="167" fontId="3" fillId="0" borderId="40" xfId="0" quotePrefix="1" applyNumberFormat="1" applyFont="1" applyFill="1" applyBorder="1" applyAlignment="1" applyProtection="1">
      <alignment horizontal="center" vertical="center" wrapText="1"/>
      <protection locked="0"/>
    </xf>
    <xf numFmtId="2" fontId="3" fillId="0" borderId="35" xfId="0" quotePrefix="1" applyNumberFormat="1" applyFont="1" applyFill="1" applyBorder="1" applyAlignment="1" applyProtection="1">
      <alignment horizontal="center" vertical="center" wrapText="1"/>
      <protection locked="0"/>
    </xf>
    <xf numFmtId="2" fontId="3" fillId="0" borderId="39" xfId="0" quotePrefix="1" applyNumberFormat="1" applyFont="1" applyFill="1" applyBorder="1" applyAlignment="1" applyProtection="1">
      <alignment horizontal="center" vertical="center" wrapText="1"/>
      <protection locked="0"/>
    </xf>
    <xf numFmtId="2" fontId="3" fillId="0" borderId="40" xfId="0" quotePrefix="1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/>
    </xf>
    <xf numFmtId="0" fontId="2" fillId="0" borderId="38" xfId="0" applyFont="1" applyBorder="1" applyAlignment="1" applyProtection="1">
      <alignment horizontal="center"/>
    </xf>
    <xf numFmtId="0" fontId="0" fillId="2" borderId="31" xfId="0" applyFill="1" applyBorder="1" applyAlignment="1" applyProtection="1">
      <alignment horizontal="center" vertical="center"/>
    </xf>
    <xf numFmtId="0" fontId="0" fillId="2" borderId="14" xfId="0" applyFill="1" applyBorder="1" applyAlignment="1" applyProtection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4">
    <dxf>
      <font>
        <b/>
        <i val="0"/>
        <condense val="0"/>
        <extend val="0"/>
        <color indexed="9"/>
      </font>
      <fill>
        <patternFill>
          <bgColor indexed="43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64"/>
          <bgColor indexed="43"/>
        </patternFill>
      </fill>
    </dxf>
    <dxf>
      <font>
        <b/>
        <i val="0"/>
        <condense val="0"/>
        <extend val="0"/>
        <color indexed="16"/>
      </font>
      <fill>
        <patternFill patternType="mediumGray">
          <fgColor indexed="42"/>
        </patternFill>
      </fill>
    </dxf>
    <dxf>
      <font>
        <b/>
        <i val="0"/>
        <condense val="0"/>
        <extend val="0"/>
        <color indexed="16"/>
      </font>
      <fill>
        <patternFill patternType="mediumGray">
          <fgColor indexed="42"/>
        </patternFill>
      </fill>
    </dxf>
  </dxfs>
  <tableStyles count="0" defaultTableStyle="TableStyleMedium9" defaultPivotStyle="PivotStyleLight16"/>
  <colors>
    <mruColors>
      <color rgb="FFFFFFFF"/>
      <color rgb="FFFFFFD9"/>
      <color rgb="FFE5FFE9"/>
      <color rgb="FFDDFF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K27"/>
  <sheetViews>
    <sheetView tabSelected="1" workbookViewId="0">
      <selection activeCell="C1" sqref="C1:E1"/>
    </sheetView>
  </sheetViews>
  <sheetFormatPr defaultRowHeight="12.75" x14ac:dyDescent="0.2"/>
  <cols>
    <col min="1" max="1" width="10.5703125" style="2" customWidth="1"/>
    <col min="2" max="2" width="12.28515625" style="2" bestFit="1" customWidth="1"/>
    <col min="3" max="5" width="8.7109375" style="2" customWidth="1"/>
    <col min="6" max="6" width="5.42578125" style="2" customWidth="1"/>
    <col min="7" max="7" width="32.42578125" style="2" customWidth="1"/>
    <col min="8" max="8" width="24.28515625" style="2" customWidth="1"/>
    <col min="9" max="16384" width="9.140625" style="2"/>
  </cols>
  <sheetData>
    <row r="1" spans="1:11" ht="15" customHeight="1" x14ac:dyDescent="0.2">
      <c r="A1" s="73" t="s">
        <v>0</v>
      </c>
      <c r="B1" s="74"/>
      <c r="C1" s="56" t="s">
        <v>44</v>
      </c>
      <c r="D1" s="57"/>
      <c r="E1" s="58"/>
      <c r="G1" s="64" t="s">
        <v>38</v>
      </c>
      <c r="H1" s="65"/>
    </row>
    <row r="2" spans="1:11" ht="15" customHeight="1" thickBot="1" x14ac:dyDescent="0.25">
      <c r="A2" s="54" t="s">
        <v>34</v>
      </c>
      <c r="B2" s="55"/>
      <c r="C2" s="66">
        <v>44197</v>
      </c>
      <c r="D2" s="66"/>
      <c r="E2" s="67"/>
      <c r="G2" s="71" t="s">
        <v>46</v>
      </c>
      <c r="H2" s="72"/>
      <c r="J2" s="59" t="s">
        <v>36</v>
      </c>
      <c r="K2" s="60"/>
    </row>
    <row r="3" spans="1:11" ht="15" customHeight="1" thickBot="1" x14ac:dyDescent="0.25">
      <c r="A3" s="54" t="s">
        <v>40</v>
      </c>
      <c r="B3" s="55"/>
      <c r="C3" s="68">
        <v>1</v>
      </c>
      <c r="D3" s="69"/>
      <c r="E3" s="70"/>
      <c r="F3" s="24"/>
      <c r="G3" s="49" t="s">
        <v>1</v>
      </c>
      <c r="H3" s="50" t="s">
        <v>2</v>
      </c>
      <c r="I3" s="1"/>
      <c r="J3" s="26" t="s">
        <v>4</v>
      </c>
      <c r="K3" s="26" t="s">
        <v>37</v>
      </c>
    </row>
    <row r="4" spans="1:11" ht="15" customHeight="1" thickTop="1" x14ac:dyDescent="0.2">
      <c r="A4" s="54" t="s">
        <v>41</v>
      </c>
      <c r="B4" s="55"/>
      <c r="C4" s="66">
        <v>44197</v>
      </c>
      <c r="D4" s="66"/>
      <c r="E4" s="67"/>
      <c r="F4" s="24"/>
      <c r="G4" s="7" t="s">
        <v>3</v>
      </c>
      <c r="H4" s="8">
        <v>0.83299999999999996</v>
      </c>
      <c r="I4" s="1"/>
      <c r="J4" s="2">
        <v>1</v>
      </c>
      <c r="K4" s="25">
        <f t="shared" ref="K4:K14" si="0">+H4</f>
        <v>0.83299999999999996</v>
      </c>
    </row>
    <row r="5" spans="1:11" s="5" customFormat="1" ht="15" customHeight="1" thickBot="1" x14ac:dyDescent="0.25">
      <c r="A5" s="61" t="s">
        <v>32</v>
      </c>
      <c r="B5" s="62"/>
      <c r="C5" s="62"/>
      <c r="D5" s="63"/>
      <c r="E5" s="20"/>
      <c r="F5" s="3"/>
      <c r="G5" s="10" t="s">
        <v>6</v>
      </c>
      <c r="H5" s="11">
        <v>1.25</v>
      </c>
      <c r="I5" s="4"/>
      <c r="J5" s="2">
        <v>13</v>
      </c>
      <c r="K5" s="25">
        <f t="shared" si="0"/>
        <v>1.25</v>
      </c>
    </row>
    <row r="6" spans="1:11" ht="13.5" thickBot="1" x14ac:dyDescent="0.25">
      <c r="A6" s="6"/>
      <c r="B6" s="6"/>
      <c r="C6" s="6"/>
      <c r="D6" s="6"/>
      <c r="E6" s="6"/>
      <c r="F6" s="6"/>
      <c r="G6" s="10" t="s">
        <v>11</v>
      </c>
      <c r="H6" s="11">
        <v>1.333</v>
      </c>
      <c r="I6" s="9"/>
      <c r="J6" s="5">
        <v>61</v>
      </c>
      <c r="K6" s="25">
        <f t="shared" si="0"/>
        <v>1.333</v>
      </c>
    </row>
    <row r="7" spans="1:11" x14ac:dyDescent="0.2">
      <c r="A7" s="27" t="s">
        <v>4</v>
      </c>
      <c r="B7" s="28"/>
      <c r="C7" s="29" t="s">
        <v>5</v>
      </c>
      <c r="D7" s="30"/>
      <c r="E7" s="31"/>
      <c r="F7" s="6"/>
      <c r="G7" s="10" t="s">
        <v>13</v>
      </c>
      <c r="H7" s="11">
        <v>1.417</v>
      </c>
      <c r="I7" s="12"/>
      <c r="J7" s="2">
        <v>73</v>
      </c>
      <c r="K7" s="25">
        <f t="shared" si="0"/>
        <v>1.417</v>
      </c>
    </row>
    <row r="8" spans="1:11" s="15" customFormat="1" ht="13.5" thickBot="1" x14ac:dyDescent="0.25">
      <c r="A8" s="32" t="s">
        <v>7</v>
      </c>
      <c r="B8" s="33" t="s">
        <v>33</v>
      </c>
      <c r="C8" s="34" t="s">
        <v>8</v>
      </c>
      <c r="D8" s="35" t="s">
        <v>9</v>
      </c>
      <c r="E8" s="36" t="s">
        <v>10</v>
      </c>
      <c r="F8" s="13"/>
      <c r="G8" s="10" t="s">
        <v>15</v>
      </c>
      <c r="H8" s="16">
        <v>1.5</v>
      </c>
      <c r="I8" s="14"/>
      <c r="J8" s="2">
        <v>85</v>
      </c>
      <c r="K8" s="25">
        <f t="shared" si="0"/>
        <v>1.5</v>
      </c>
    </row>
    <row r="9" spans="1:11" ht="12.75" customHeight="1" thickTop="1" x14ac:dyDescent="0.2">
      <c r="A9" s="37" t="s">
        <v>24</v>
      </c>
      <c r="B9" s="38">
        <f>ROUND((DAYS360(C2,C4)-1)/30+1,0)</f>
        <v>1</v>
      </c>
      <c r="C9" s="39">
        <f t="shared" ref="C9:C20" si="1">IF(B9&lt;1,0,VLOOKUP(B9,J$4:K$14,2)*C$3)</f>
        <v>0.83299999999999996</v>
      </c>
      <c r="D9" s="21"/>
      <c r="E9" s="45">
        <f>E5+C9-D9</f>
        <v>0.83299999999999996</v>
      </c>
      <c r="F9" s="6"/>
      <c r="G9" s="10" t="s">
        <v>17</v>
      </c>
      <c r="H9" s="11">
        <v>1.583</v>
      </c>
      <c r="I9" s="12"/>
      <c r="J9" s="2">
        <v>97</v>
      </c>
      <c r="K9" s="25">
        <f t="shared" si="0"/>
        <v>1.583</v>
      </c>
    </row>
    <row r="10" spans="1:11" x14ac:dyDescent="0.2">
      <c r="A10" s="40" t="s">
        <v>26</v>
      </c>
      <c r="B10" s="38">
        <f>B9+1</f>
        <v>2</v>
      </c>
      <c r="C10" s="39">
        <f t="shared" si="1"/>
        <v>0.83299999999999996</v>
      </c>
      <c r="D10" s="22"/>
      <c r="E10" s="46">
        <f>E9+C10-D10</f>
        <v>1.6659999999999999</v>
      </c>
      <c r="F10" s="6"/>
      <c r="G10" s="10" t="s">
        <v>19</v>
      </c>
      <c r="H10" s="11">
        <v>1.667</v>
      </c>
      <c r="I10" s="12"/>
      <c r="J10" s="2">
        <v>121</v>
      </c>
      <c r="K10" s="25">
        <f t="shared" si="0"/>
        <v>1.667</v>
      </c>
    </row>
    <row r="11" spans="1:11" x14ac:dyDescent="0.2">
      <c r="A11" s="40" t="s">
        <v>28</v>
      </c>
      <c r="B11" s="38">
        <f t="shared" ref="B11:B20" si="2">B10+1</f>
        <v>3</v>
      </c>
      <c r="C11" s="39">
        <f t="shared" si="1"/>
        <v>0.83299999999999996</v>
      </c>
      <c r="D11" s="22"/>
      <c r="E11" s="46">
        <f t="shared" ref="E11:E20" si="3">E10+C11-D11</f>
        <v>2.4989999999999997</v>
      </c>
      <c r="F11" s="6"/>
      <c r="G11" s="10" t="s">
        <v>21</v>
      </c>
      <c r="H11" s="11">
        <v>1.75</v>
      </c>
      <c r="I11" s="12"/>
      <c r="J11" s="2">
        <v>145</v>
      </c>
      <c r="K11" s="25">
        <f t="shared" si="0"/>
        <v>1.75</v>
      </c>
    </row>
    <row r="12" spans="1:11" x14ac:dyDescent="0.2">
      <c r="A12" s="40" t="s">
        <v>29</v>
      </c>
      <c r="B12" s="38">
        <f t="shared" si="2"/>
        <v>4</v>
      </c>
      <c r="C12" s="39">
        <f t="shared" si="1"/>
        <v>0.83299999999999996</v>
      </c>
      <c r="D12" s="22"/>
      <c r="E12" s="46">
        <f t="shared" si="3"/>
        <v>3.3319999999999999</v>
      </c>
      <c r="F12" s="6"/>
      <c r="G12" s="10" t="s">
        <v>23</v>
      </c>
      <c r="H12" s="16">
        <v>1.917</v>
      </c>
      <c r="I12" s="12"/>
      <c r="J12" s="2">
        <v>181</v>
      </c>
      <c r="K12" s="25">
        <f t="shared" si="0"/>
        <v>1.917</v>
      </c>
    </row>
    <row r="13" spans="1:11" x14ac:dyDescent="0.2">
      <c r="A13" s="40" t="s">
        <v>30</v>
      </c>
      <c r="B13" s="38">
        <f t="shared" si="2"/>
        <v>5</v>
      </c>
      <c r="C13" s="39">
        <f t="shared" si="1"/>
        <v>0.83299999999999996</v>
      </c>
      <c r="D13" s="22"/>
      <c r="E13" s="46">
        <f t="shared" si="3"/>
        <v>4.165</v>
      </c>
      <c r="F13" s="6"/>
      <c r="G13" s="10" t="s">
        <v>25</v>
      </c>
      <c r="H13" s="11">
        <v>2.0830000000000002</v>
      </c>
      <c r="I13" s="12"/>
      <c r="J13" s="2">
        <v>241</v>
      </c>
      <c r="K13" s="25">
        <f t="shared" si="0"/>
        <v>2.0830000000000002</v>
      </c>
    </row>
    <row r="14" spans="1:11" ht="13.5" thickBot="1" x14ac:dyDescent="0.25">
      <c r="A14" s="40" t="s">
        <v>31</v>
      </c>
      <c r="B14" s="38">
        <f t="shared" si="2"/>
        <v>6</v>
      </c>
      <c r="C14" s="39">
        <f t="shared" si="1"/>
        <v>0.83299999999999996</v>
      </c>
      <c r="D14" s="22"/>
      <c r="E14" s="46">
        <f t="shared" si="3"/>
        <v>4.9980000000000002</v>
      </c>
      <c r="F14" s="6"/>
      <c r="G14" s="17" t="s">
        <v>27</v>
      </c>
      <c r="H14" s="18">
        <v>2.5</v>
      </c>
      <c r="I14" s="12"/>
      <c r="J14" s="2">
        <v>301</v>
      </c>
      <c r="K14" s="25">
        <f t="shared" si="0"/>
        <v>2.5</v>
      </c>
    </row>
    <row r="15" spans="1:11" x14ac:dyDescent="0.2">
      <c r="A15" s="40" t="s">
        <v>12</v>
      </c>
      <c r="B15" s="38">
        <f t="shared" si="2"/>
        <v>7</v>
      </c>
      <c r="C15" s="39">
        <f t="shared" si="1"/>
        <v>0.83299999999999996</v>
      </c>
      <c r="D15" s="22"/>
      <c r="E15" s="46">
        <f t="shared" si="3"/>
        <v>5.8310000000000004</v>
      </c>
      <c r="F15" s="6"/>
    </row>
    <row r="16" spans="1:11" x14ac:dyDescent="0.2">
      <c r="A16" s="40" t="s">
        <v>14</v>
      </c>
      <c r="B16" s="38">
        <f t="shared" si="2"/>
        <v>8</v>
      </c>
      <c r="C16" s="39">
        <f t="shared" si="1"/>
        <v>0.83299999999999996</v>
      </c>
      <c r="D16" s="22"/>
      <c r="E16" s="46">
        <f t="shared" si="3"/>
        <v>6.6640000000000006</v>
      </c>
      <c r="F16" s="6"/>
    </row>
    <row r="17" spans="1:6" x14ac:dyDescent="0.2">
      <c r="A17" s="40" t="s">
        <v>16</v>
      </c>
      <c r="B17" s="38">
        <f t="shared" si="2"/>
        <v>9</v>
      </c>
      <c r="C17" s="39">
        <f t="shared" si="1"/>
        <v>0.83299999999999996</v>
      </c>
      <c r="D17" s="22"/>
      <c r="E17" s="46">
        <f t="shared" si="3"/>
        <v>7.4970000000000008</v>
      </c>
      <c r="F17" s="19"/>
    </row>
    <row r="18" spans="1:6" x14ac:dyDescent="0.2">
      <c r="A18" s="40" t="s">
        <v>18</v>
      </c>
      <c r="B18" s="38">
        <f t="shared" si="2"/>
        <v>10</v>
      </c>
      <c r="C18" s="39">
        <f t="shared" si="1"/>
        <v>0.83299999999999996</v>
      </c>
      <c r="D18" s="22"/>
      <c r="E18" s="46">
        <f t="shared" si="3"/>
        <v>8.33</v>
      </c>
      <c r="F18" s="6"/>
    </row>
    <row r="19" spans="1:6" x14ac:dyDescent="0.2">
      <c r="A19" s="40" t="s">
        <v>20</v>
      </c>
      <c r="B19" s="38">
        <f t="shared" si="2"/>
        <v>11</v>
      </c>
      <c r="C19" s="39">
        <f t="shared" si="1"/>
        <v>0.83299999999999996</v>
      </c>
      <c r="D19" s="22"/>
      <c r="E19" s="46">
        <f t="shared" si="3"/>
        <v>9.1630000000000003</v>
      </c>
    </row>
    <row r="20" spans="1:6" ht="12.75" customHeight="1" x14ac:dyDescent="0.2">
      <c r="A20" s="41" t="s">
        <v>22</v>
      </c>
      <c r="B20" s="38">
        <f t="shared" si="2"/>
        <v>12</v>
      </c>
      <c r="C20" s="39">
        <f t="shared" si="1"/>
        <v>0.83299999999999996</v>
      </c>
      <c r="D20" s="23"/>
      <c r="E20" s="46">
        <f t="shared" si="3"/>
        <v>9.9960000000000004</v>
      </c>
    </row>
    <row r="21" spans="1:6" ht="13.5" thickBot="1" x14ac:dyDescent="0.25">
      <c r="A21" s="42" t="s">
        <v>35</v>
      </c>
      <c r="B21" s="43"/>
      <c r="C21" s="44">
        <f>SUM(C9:C20)</f>
        <v>9.9960000000000004</v>
      </c>
      <c r="D21" s="48">
        <f>SUM(D9:D20)</f>
        <v>0</v>
      </c>
      <c r="E21" s="47">
        <f>+E5+C21-D21</f>
        <v>9.9960000000000004</v>
      </c>
    </row>
    <row r="23" spans="1:6" x14ac:dyDescent="0.2">
      <c r="A23" s="51" t="s">
        <v>42</v>
      </c>
    </row>
    <row r="24" spans="1:6" x14ac:dyDescent="0.2">
      <c r="A24" s="53" t="s">
        <v>45</v>
      </c>
    </row>
    <row r="25" spans="1:6" x14ac:dyDescent="0.2">
      <c r="A25" s="52" t="s">
        <v>43</v>
      </c>
    </row>
    <row r="26" spans="1:6" x14ac:dyDescent="0.2">
      <c r="A26" s="52" t="s">
        <v>39</v>
      </c>
    </row>
    <row r="27" spans="1:6" x14ac:dyDescent="0.2">
      <c r="A27" s="53" t="s">
        <v>47</v>
      </c>
    </row>
  </sheetData>
  <sheetProtection sheet="1" objects="1" scenarios="1"/>
  <mergeCells count="12">
    <mergeCell ref="A4:B4"/>
    <mergeCell ref="C1:E1"/>
    <mergeCell ref="J2:K2"/>
    <mergeCell ref="A5:D5"/>
    <mergeCell ref="G1:H1"/>
    <mergeCell ref="C2:E2"/>
    <mergeCell ref="C4:E4"/>
    <mergeCell ref="C3:E3"/>
    <mergeCell ref="A3:B3"/>
    <mergeCell ref="G2:H2"/>
    <mergeCell ref="A1:B1"/>
    <mergeCell ref="A2:B2"/>
  </mergeCells>
  <phoneticPr fontId="0" type="noConversion"/>
  <conditionalFormatting sqref="B21">
    <cfRule type="cellIs" dxfId="3" priority="1" stopIfTrue="1" operator="equal">
      <formula>241</formula>
    </cfRule>
    <cfRule type="cellIs" dxfId="2" priority="2" stopIfTrue="1" operator="equal">
      <formula>301</formula>
    </cfRule>
  </conditionalFormatting>
  <conditionalFormatting sqref="B9">
    <cfRule type="cellIs" dxfId="1" priority="3" stopIfTrue="1" operator="lessThan">
      <formula>1</formula>
    </cfRule>
  </conditionalFormatting>
  <conditionalFormatting sqref="B10:B20">
    <cfRule type="cellIs" dxfId="0" priority="4" stopIfTrue="1" operator="lessThan">
      <formula>1</formula>
    </cfRule>
  </conditionalFormatting>
  <printOptions horizontalCentered="1"/>
  <pageMargins left="0.5" right="0.5" top="1" bottom="1" header="0.5" footer="0.5"/>
  <pageSetup scale="92" orientation="portrait" horizontalDpi="300" verticalDpi="300" r:id="rId1"/>
  <headerFooter alignWithMargins="0">
    <oddFooter>&amp;L&amp;F  &amp;D  &amp;T&amp;RRev 03/06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Vacation Entitlement Schedule</vt:lpstr>
      <vt:lpstr>'Vacation Entitlement Schedule'!Print_Area</vt:lpstr>
      <vt:lpstr>Vacn_Table</vt:lpstr>
    </vt:vector>
  </TitlesOfParts>
  <Company>University of Toronto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Laurents</dc:creator>
  <cp:lastModifiedBy>Dave Hagelaar</cp:lastModifiedBy>
  <cp:lastPrinted>2006-03-20T17:06:04Z</cp:lastPrinted>
  <dcterms:created xsi:type="dcterms:W3CDTF">2004-11-02T14:36:47Z</dcterms:created>
  <dcterms:modified xsi:type="dcterms:W3CDTF">2021-12-01T16:44:52Z</dcterms:modified>
</cp:coreProperties>
</file>